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1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" i="1" l="1"/>
  <c r="F2" i="1"/>
  <c r="E4" i="1" s="1"/>
  <c r="G4" i="1" s="1"/>
  <c r="E2" i="1"/>
  <c r="E5" i="1" s="1"/>
  <c r="G5" i="1" s="1"/>
  <c r="E6" i="1" l="1"/>
  <c r="E9" i="1"/>
  <c r="E10" i="1"/>
  <c r="G6" i="1" l="1"/>
  <c r="G7" i="1" s="1"/>
  <c r="E7" i="1" s="1"/>
  <c r="E8" i="1" s="1"/>
  <c r="E11" i="1"/>
  <c r="E12" i="1" l="1"/>
</calcChain>
</file>

<file path=xl/sharedStrings.xml><?xml version="1.0" encoding="utf-8"?>
<sst xmlns="http://schemas.openxmlformats.org/spreadsheetml/2006/main" count="37" uniqueCount="31">
  <si>
    <r>
      <rPr>
        <sz val="10"/>
        <rFont val="宋体"/>
        <family val="3"/>
        <charset val="134"/>
      </rPr>
      <t>面积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平米</t>
    </r>
  </si>
  <si>
    <r>
      <rPr>
        <sz val="10"/>
        <rFont val="宋体"/>
        <family val="3"/>
        <charset val="134"/>
      </rPr>
      <t>原买价</t>
    </r>
  </si>
  <si>
    <r>
      <rPr>
        <sz val="10"/>
        <rFont val="宋体"/>
        <family val="3"/>
        <charset val="134"/>
      </rPr>
      <t>售价</t>
    </r>
  </si>
  <si>
    <r>
      <rPr>
        <sz val="10"/>
        <rFont val="宋体"/>
        <family val="3"/>
        <charset val="134"/>
      </rPr>
      <t>交易总额</t>
    </r>
  </si>
  <si>
    <r>
      <rPr>
        <sz val="10"/>
        <rFont val="宋体"/>
        <family val="3"/>
        <charset val="134"/>
      </rPr>
      <t>交易差额</t>
    </r>
  </si>
  <si>
    <r>
      <rPr>
        <sz val="10"/>
        <rFont val="宋体"/>
        <family val="3"/>
        <charset val="134"/>
      </rPr>
      <t>扣除金额</t>
    </r>
  </si>
  <si>
    <t>增值率</t>
  </si>
  <si>
    <r>
      <rPr>
        <sz val="10"/>
        <rFont val="宋体"/>
        <family val="3"/>
        <charset val="134"/>
      </rPr>
      <t>税率</t>
    </r>
  </si>
  <si>
    <r>
      <rPr>
        <u/>
        <sz val="11"/>
        <color theme="10"/>
        <rFont val="宋体"/>
        <family val="3"/>
        <charset val="134"/>
        <scheme val="minor"/>
      </rPr>
      <t>土地增值税实行四级</t>
    </r>
    <r>
      <rPr>
        <u/>
        <sz val="11"/>
        <color theme="10"/>
        <rFont val="宋体"/>
        <family val="3"/>
        <charset val="134"/>
        <scheme val="minor"/>
      </rPr>
      <t>超率累进税率:</t>
    </r>
  </si>
  <si>
    <t>增值额未超过扣除项目金额50%的部分，税率为30%。</t>
  </si>
  <si>
    <r>
      <rPr>
        <sz val="10"/>
        <rFont val="宋体"/>
        <family val="3"/>
        <charset val="134"/>
      </rPr>
      <t>双方</t>
    </r>
  </si>
  <si>
    <r>
      <rPr>
        <sz val="10"/>
        <rFont val="宋体"/>
        <family val="3"/>
        <charset val="134"/>
      </rPr>
      <t>税种</t>
    </r>
  </si>
  <si>
    <r>
      <rPr>
        <sz val="10"/>
        <rFont val="宋体"/>
        <family val="3"/>
        <charset val="134"/>
      </rPr>
      <t>计税依据</t>
    </r>
  </si>
  <si>
    <r>
      <rPr>
        <sz val="10"/>
        <rFont val="宋体"/>
        <family val="3"/>
        <charset val="134"/>
      </rPr>
      <t>税率</t>
    </r>
  </si>
  <si>
    <r>
      <rPr>
        <sz val="10"/>
        <rFont val="宋体"/>
        <family val="3"/>
        <charset val="134"/>
      </rPr>
      <t>税额</t>
    </r>
  </si>
  <si>
    <t>备注</t>
  </si>
  <si>
    <t>增值额超过扣除项目金额50%、未超过扣除项目金额100%的部分，税率为40%。</t>
  </si>
  <si>
    <r>
      <rPr>
        <sz val="10"/>
        <rFont val="宋体"/>
        <family val="3"/>
        <charset val="134"/>
      </rPr>
      <t>卖家税负</t>
    </r>
  </si>
  <si>
    <r>
      <rPr>
        <sz val="10"/>
        <rFont val="宋体"/>
        <family val="3"/>
        <charset val="134"/>
      </rPr>
      <t>增值税</t>
    </r>
  </si>
  <si>
    <r>
      <rPr>
        <sz val="10"/>
        <rFont val="宋体"/>
        <family val="3"/>
        <charset val="134"/>
      </rPr>
      <t>买卖差额</t>
    </r>
  </si>
  <si>
    <t>增值额超过扣除项目金额100%、未超过扣除项目金额200%的部分，税率为50%。</t>
  </si>
  <si>
    <r>
      <rPr>
        <sz val="10"/>
        <rFont val="宋体"/>
        <family val="3"/>
        <charset val="134"/>
      </rPr>
      <t>个税</t>
    </r>
  </si>
  <si>
    <t>增值额超过扣除项目金额200%的部分，税率为60%。</t>
  </si>
  <si>
    <r>
      <rPr>
        <sz val="10"/>
        <rFont val="宋体"/>
        <family val="3"/>
        <charset val="134"/>
      </rPr>
      <t>印花税</t>
    </r>
  </si>
  <si>
    <t>土地增值税</t>
  </si>
  <si>
    <r>
      <rPr>
        <sz val="10"/>
        <rFont val="宋体"/>
        <family val="3"/>
        <charset val="134"/>
      </rPr>
      <t>小计</t>
    </r>
  </si>
  <si>
    <r>
      <rPr>
        <sz val="10"/>
        <rFont val="宋体"/>
        <family val="3"/>
        <charset val="134"/>
      </rPr>
      <t>买家税负</t>
    </r>
  </si>
  <si>
    <r>
      <rPr>
        <sz val="10"/>
        <rFont val="宋体"/>
        <family val="3"/>
        <charset val="134"/>
      </rPr>
      <t>契税</t>
    </r>
  </si>
  <si>
    <t>税金合计</t>
  </si>
  <si>
    <t>备注</t>
    <phoneticPr fontId="7" type="noConversion"/>
  </si>
  <si>
    <t>持有期间物业\利息等费用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</si>
</sst>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8" formatCode="_ * #,##0_ ;_ * \-#,##0_ ;_ * &quot;-&quot;??_ ;_ @_ "/>
  </numFmts>
  <fonts count="11" x14ac:knownFonts="1">
    <font>
      <sz val="11"/>
      <color theme="1"/>
      <name val="宋体"/>
      <charset val="134"/>
      <scheme val="minor"/>
    </font>
    <font>
      <sz val="10"/>
      <name val="Times New Roman"/>
      <family val="1"/>
    </font>
    <font>
      <sz val="10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sz val="7"/>
      <color rgb="FF333333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sz val="10"/>
      <color theme="1"/>
      <name val="宋体"/>
      <family val="3"/>
      <charset val="134"/>
      <scheme val="minor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450666829432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Border="1" applyAlignment="1"/>
    <xf numFmtId="0" fontId="1" fillId="0" borderId="1" xfId="0" applyFont="1" applyBorder="1" applyAlignment="1"/>
    <xf numFmtId="178" fontId="1" fillId="0" borderId="1" xfId="1" applyNumberFormat="1" applyFont="1" applyBorder="1" applyAlignment="1"/>
    <xf numFmtId="178" fontId="1" fillId="2" borderId="1" xfId="1" applyNumberFormat="1" applyFont="1" applyFill="1" applyBorder="1" applyAlignment="1"/>
    <xf numFmtId="178" fontId="0" fillId="0" borderId="0" xfId="0" applyNumberFormat="1">
      <alignment vertical="center"/>
    </xf>
    <xf numFmtId="9" fontId="0" fillId="0" borderId="0" xfId="0" applyNumberFormat="1">
      <alignment vertical="center"/>
    </xf>
    <xf numFmtId="178" fontId="1" fillId="0" borderId="1" xfId="0" applyNumberFormat="1" applyFont="1" applyBorder="1" applyAlignment="1">
      <alignment horizontal="center"/>
    </xf>
    <xf numFmtId="178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/>
    <xf numFmtId="178" fontId="1" fillId="0" borderId="1" xfId="0" applyNumberFormat="1" applyFont="1" applyBorder="1" applyAlignment="1"/>
    <xf numFmtId="9" fontId="1" fillId="0" borderId="1" xfId="0" applyNumberFormat="1" applyFont="1" applyBorder="1" applyAlignment="1"/>
    <xf numFmtId="0" fontId="2" fillId="0" borderId="1" xfId="0" applyFont="1" applyBorder="1" applyAlignment="1"/>
    <xf numFmtId="0" fontId="1" fillId="3" borderId="1" xfId="0" applyFont="1" applyFill="1" applyBorder="1" applyAlignment="1"/>
    <xf numFmtId="43" fontId="1" fillId="3" borderId="1" xfId="1" applyFont="1" applyFill="1" applyBorder="1" applyAlignment="1"/>
    <xf numFmtId="178" fontId="1" fillId="3" borderId="1" xfId="0" applyNumberFormat="1" applyFont="1" applyFill="1" applyBorder="1" applyAlignment="1"/>
    <xf numFmtId="0" fontId="1" fillId="4" borderId="1" xfId="0" applyFont="1" applyFill="1" applyBorder="1" applyAlignment="1"/>
    <xf numFmtId="178" fontId="1" fillId="4" borderId="1" xfId="0" applyNumberFormat="1" applyFont="1" applyFill="1" applyBorder="1" applyAlignment="1"/>
    <xf numFmtId="0" fontId="1" fillId="0" borderId="0" xfId="0" applyFont="1" applyFill="1" applyBorder="1" applyAlignment="1">
      <alignment horizontal="center"/>
    </xf>
    <xf numFmtId="0" fontId="3" fillId="0" borderId="0" xfId="2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0" fillId="0" borderId="0" xfId="3" applyNumberFormat="1" applyFont="1">
      <alignment vertical="center"/>
    </xf>
    <xf numFmtId="0" fontId="2" fillId="0" borderId="0" xfId="0" applyFont="1" applyFill="1" applyBorder="1" applyAlignment="1">
      <alignment horizont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178" fontId="10" fillId="0" borderId="0" xfId="0" applyNumberFormat="1" applyFont="1">
      <alignment vertical="center"/>
    </xf>
    <xf numFmtId="178" fontId="10" fillId="0" borderId="0" xfId="1" applyNumberFormat="1" applyFont="1">
      <alignment vertical="center"/>
    </xf>
    <xf numFmtId="10" fontId="10" fillId="0" borderId="0" xfId="3" applyNumberFormat="1" applyFont="1">
      <alignment vertical="center"/>
    </xf>
  </cellXfs>
  <cellStyles count="4">
    <cellStyle name="百分比" xfId="3" builtinId="5"/>
    <cellStyle name="常规" xfId="0" builtinId="0"/>
    <cellStyle name="超链接" xfId="2" builtinId="8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baike.so.com/doc/2057274-217664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D15" sqref="D15"/>
    </sheetView>
  </sheetViews>
  <sheetFormatPr defaultColWidth="9" defaultRowHeight="14" x14ac:dyDescent="0.25"/>
  <cols>
    <col min="2" max="2" width="10.26953125" customWidth="1"/>
    <col min="5" max="5" width="11.453125" customWidth="1"/>
    <col min="7" max="7" width="10.26953125" style="32" customWidth="1"/>
    <col min="8" max="8" width="14.81640625" customWidth="1"/>
    <col min="12" max="12" width="37.90625" customWidth="1"/>
  </cols>
  <sheetData>
    <row r="1" spans="1:12" ht="14.5" x14ac:dyDescent="0.3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3" t="s">
        <v>5</v>
      </c>
      <c r="H1" s="31" t="s">
        <v>29</v>
      </c>
      <c r="I1" t="s">
        <v>6</v>
      </c>
      <c r="J1" s="21" t="s">
        <v>7</v>
      </c>
      <c r="L1" s="22" t="s">
        <v>8</v>
      </c>
    </row>
    <row r="2" spans="1:12" x14ac:dyDescent="0.3">
      <c r="A2" s="4"/>
      <c r="B2" s="5">
        <v>156</v>
      </c>
      <c r="C2" s="6">
        <v>5600</v>
      </c>
      <c r="D2" s="7">
        <v>8000</v>
      </c>
      <c r="E2" s="6">
        <f>B2*D2</f>
        <v>1248000</v>
      </c>
      <c r="F2" s="6">
        <f>B2*(D2-C2)</f>
        <v>374400</v>
      </c>
      <c r="G2" s="34">
        <f>B2*C2</f>
        <v>873600</v>
      </c>
      <c r="H2" s="8"/>
      <c r="I2" s="9">
        <v>0.5</v>
      </c>
      <c r="J2" s="9">
        <v>0.3</v>
      </c>
      <c r="L2" s="23" t="s">
        <v>9</v>
      </c>
    </row>
    <row r="3" spans="1:12" ht="18" x14ac:dyDescent="0.3">
      <c r="A3" s="2" t="s">
        <v>10</v>
      </c>
      <c r="B3" s="2" t="s">
        <v>11</v>
      </c>
      <c r="C3" s="2" t="s">
        <v>12</v>
      </c>
      <c r="D3" s="2" t="s">
        <v>13</v>
      </c>
      <c r="E3" s="10" t="s">
        <v>14</v>
      </c>
      <c r="F3" s="11" t="s">
        <v>15</v>
      </c>
      <c r="G3" s="35">
        <v>160000</v>
      </c>
      <c r="H3" s="33" t="s">
        <v>30</v>
      </c>
      <c r="I3" s="9">
        <v>1</v>
      </c>
      <c r="J3" s="9">
        <v>0.4</v>
      </c>
      <c r="L3" s="23" t="s">
        <v>16</v>
      </c>
    </row>
    <row r="4" spans="1:12" ht="18" x14ac:dyDescent="0.3">
      <c r="A4" s="26" t="s">
        <v>17</v>
      </c>
      <c r="B4" s="5" t="s">
        <v>18</v>
      </c>
      <c r="C4" s="5" t="s">
        <v>19</v>
      </c>
      <c r="D4" s="12">
        <v>5.5500000000000001E-2</v>
      </c>
      <c r="E4" s="6">
        <f>F2*D4/(1+D4)</f>
        <v>19686.594031264802</v>
      </c>
      <c r="F4" s="13"/>
      <c r="G4" s="34">
        <f>E4</f>
        <v>19686.594031264802</v>
      </c>
      <c r="H4" s="8"/>
      <c r="I4" s="9">
        <v>2</v>
      </c>
      <c r="J4" s="9">
        <v>0.6</v>
      </c>
      <c r="L4" s="23" t="s">
        <v>20</v>
      </c>
    </row>
    <row r="5" spans="1:12" x14ac:dyDescent="0.3">
      <c r="A5" s="27"/>
      <c r="B5" s="5" t="s">
        <v>21</v>
      </c>
      <c r="C5" s="5" t="s">
        <v>3</v>
      </c>
      <c r="D5" s="14">
        <v>0.01</v>
      </c>
      <c r="E5" s="6">
        <f>E$2*D5</f>
        <v>12480</v>
      </c>
      <c r="F5" s="13"/>
      <c r="G5" s="34">
        <f t="shared" ref="G5:G6" si="0">E5</f>
        <v>12480</v>
      </c>
      <c r="H5" s="8"/>
      <c r="L5" s="23" t="s">
        <v>22</v>
      </c>
    </row>
    <row r="6" spans="1:12" x14ac:dyDescent="0.3">
      <c r="A6" s="27"/>
      <c r="B6" s="5" t="s">
        <v>23</v>
      </c>
      <c r="C6" s="5" t="s">
        <v>3</v>
      </c>
      <c r="D6" s="12">
        <v>5.0000000000000001E-4</v>
      </c>
      <c r="E6" s="6">
        <f>E$2*D6</f>
        <v>624</v>
      </c>
      <c r="F6" s="13"/>
      <c r="G6" s="34">
        <f t="shared" si="0"/>
        <v>624</v>
      </c>
      <c r="H6" s="8"/>
    </row>
    <row r="7" spans="1:12" x14ac:dyDescent="0.3">
      <c r="A7" s="27"/>
      <c r="B7" s="15" t="s">
        <v>24</v>
      </c>
      <c r="C7" s="5"/>
      <c r="D7" s="12"/>
      <c r="E7" s="6">
        <f>(F2-SUM(G3:G7))*30%</f>
        <v>54482.716463359953</v>
      </c>
      <c r="F7" s="13"/>
      <c r="G7" s="36">
        <f>F2/SUM(G2:G6)</f>
        <v>0.35109086867004308</v>
      </c>
      <c r="H7" s="30"/>
    </row>
    <row r="8" spans="1:12" x14ac:dyDescent="0.3">
      <c r="A8" s="28"/>
      <c r="B8" s="16" t="s">
        <v>25</v>
      </c>
      <c r="C8" s="16"/>
      <c r="D8" s="16"/>
      <c r="E8" s="17">
        <f>SUM(E4:E7)</f>
        <v>87273.310494624748</v>
      </c>
      <c r="F8" s="13"/>
    </row>
    <row r="9" spans="1:12" x14ac:dyDescent="0.3">
      <c r="A9" s="29" t="s">
        <v>26</v>
      </c>
      <c r="B9" s="5" t="s">
        <v>23</v>
      </c>
      <c r="C9" s="5" t="s">
        <v>3</v>
      </c>
      <c r="D9" s="12">
        <v>5.0000000000000001E-4</v>
      </c>
      <c r="E9" s="6">
        <f>E$2*D9</f>
        <v>624</v>
      </c>
      <c r="F9" s="13"/>
    </row>
    <row r="10" spans="1:12" x14ac:dyDescent="0.3">
      <c r="A10" s="29"/>
      <c r="B10" s="5" t="s">
        <v>27</v>
      </c>
      <c r="C10" s="5" t="s">
        <v>3</v>
      </c>
      <c r="D10" s="14">
        <v>0.03</v>
      </c>
      <c r="E10" s="6">
        <f>E$2*D10</f>
        <v>37440</v>
      </c>
      <c r="F10" s="13"/>
    </row>
    <row r="11" spans="1:12" x14ac:dyDescent="0.3">
      <c r="A11" s="29"/>
      <c r="B11" s="16" t="s">
        <v>25</v>
      </c>
      <c r="C11" s="16"/>
      <c r="D11" s="16"/>
      <c r="E11" s="18">
        <f>SUM(E9:E10)</f>
        <v>38064</v>
      </c>
      <c r="F11" s="13"/>
    </row>
    <row r="12" spans="1:12" x14ac:dyDescent="0.3">
      <c r="A12" s="24" t="s">
        <v>28</v>
      </c>
      <c r="B12" s="25"/>
      <c r="C12" s="19"/>
      <c r="D12" s="19"/>
      <c r="E12" s="20">
        <f>E11+E8</f>
        <v>125337.31049462475</v>
      </c>
      <c r="F12" s="13"/>
    </row>
  </sheetData>
  <mergeCells count="3">
    <mergeCell ref="A12:B12"/>
    <mergeCell ref="A4:A8"/>
    <mergeCell ref="A9:A11"/>
  </mergeCells>
  <phoneticPr fontId="7" type="noConversion"/>
  <hyperlinks>
    <hyperlink ref="L1" r:id="rId1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 x14ac:dyDescent="0.25"/>
  <sheetData/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 x14ac:dyDescent="0.25"/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唐红辉</cp:lastModifiedBy>
  <dcterms:created xsi:type="dcterms:W3CDTF">2020-09-21T02:12:00Z</dcterms:created>
  <dcterms:modified xsi:type="dcterms:W3CDTF">2020-09-21T02:27:53Z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